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745" yWindow="2745" windowWidth="20730" windowHeight="11760"/>
  </bookViews>
  <sheets>
    <sheet name="Pay Equity and Fairness Calcula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18" i="1" s="1"/>
  <c r="C19" i="1" s="1"/>
  <c r="C9" i="1"/>
  <c r="C10" i="1"/>
  <c r="C11" i="1"/>
  <c r="C28" i="1"/>
  <c r="C29" i="1"/>
  <c r="C30" i="1"/>
  <c r="C31" i="1"/>
  <c r="C38" i="1" s="1"/>
  <c r="C39" i="1" s="1"/>
  <c r="C43" i="1"/>
  <c r="C44" i="1"/>
  <c r="C45" i="1"/>
  <c r="C46" i="1"/>
  <c r="C58" i="1"/>
  <c r="C59" i="1"/>
  <c r="C68" i="1" s="1"/>
  <c r="C69" i="1" s="1"/>
  <c r="C60" i="1"/>
  <c r="C61" i="1"/>
  <c r="C73" i="1"/>
  <c r="C74" i="1"/>
  <c r="C83" i="1" s="1"/>
  <c r="C84" i="1" s="1"/>
  <c r="C75" i="1"/>
  <c r="C76" i="1"/>
  <c r="C53" i="1" l="1"/>
  <c r="C54" i="1" s="1"/>
</calcChain>
</file>

<file path=xl/sharedStrings.xml><?xml version="1.0" encoding="utf-8"?>
<sst xmlns="http://schemas.openxmlformats.org/spreadsheetml/2006/main" count="85" uniqueCount="29">
  <si>
    <t>(effectively 20/hr wage)</t>
  </si>
  <si>
    <t>(effectively living wage)</t>
  </si>
  <si>
    <t>(effectively median wage)</t>
  </si>
  <si>
    <t>(effectively minimum wage)</t>
  </si>
  <si>
    <t>(sub minimum wage)</t>
  </si>
  <si>
    <t>14 official holidays (5.5%)</t>
  </si>
  <si>
    <t>2 weeks vacation (4%)</t>
  </si>
  <si>
    <t>Also deduct estimated mileage (0.585/mi) if not reimbursed</t>
  </si>
  <si>
    <t>cell phone $600/yr or 0.29/hr</t>
  </si>
  <si>
    <t>computer and software $1,000/yr or 0.48/hr</t>
  </si>
  <si>
    <t>Deductions</t>
  </si>
  <si>
    <t>Developed by Denn Santoro for Practice Best Practice. (c)copyright 2022 by Practice Best Practice. All rights reserved</t>
  </si>
  <si>
    <t>Donate Now!</t>
  </si>
  <si>
    <t>donation to Practice Best Practice who created it.</t>
  </si>
  <si>
    <t>Employer side SSN (7.5%)</t>
  </si>
  <si>
    <t>For citations and resurces supporting this calculator see the link below</t>
  </si>
  <si>
    <t>Health care</t>
  </si>
  <si>
    <t>Hourly Pay</t>
  </si>
  <si>
    <t>https://practicebestpractice.com/resources/Testimony-calculating-pay-equity-by-PBP.pdf</t>
  </si>
  <si>
    <t>If you find this calculator valuable consider making a</t>
  </si>
  <si>
    <t>marketing and bookkeeping time (20% estimated)</t>
  </si>
  <si>
    <t>Real Value of Pay</t>
  </si>
  <si>
    <t>work space value $5000/yr or 2.40/hr</t>
  </si>
  <si>
    <t>workmans comp/disability</t>
  </si>
  <si>
    <t>To calculate your own hourly to real value number replace one of the hourly numbers with your own and the real value will recalculate.</t>
  </si>
  <si>
    <t>You can update the numbers that are not calcualted as percentages (starting with the "computers and software" line) if you have known numbers to use based on your actual experience.</t>
  </si>
  <si>
    <t>Calculating Pay Equity for Freelancers</t>
  </si>
  <si>
    <t>Annualized</t>
  </si>
  <si>
    <t>A standard work year is 2080 hours. To calculate an hourly rate for a known cost take the annual rate and divide by 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</si>
</sst>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7" formatCode="&quot;$&quot;#,##0.00_);\(&quot;$&quot;#,##0.00\)"/>
  </numFmts>
  <fonts count="9" x14ac:knownFonts="1">
    <font>
      <sz val="10"/>
      <name val="Arial"/>
    </font>
    <font>
      <b/>
      <sz val="18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u/>
      <sz val="10"/>
      <color theme="10"/>
      <name val="Arial"/>
    </font>
    <font>
      <u/>
      <sz val="24"/>
      <color theme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11">
    <xf numFmtId="0" fontId="0" fillId="0" borderId="0"/>
    <xf numFmtId="4" fontId="4" fillId="0" borderId="0"/>
    <xf numFmtId="7" fontId="4" fillId="0" borderId="0"/>
    <xf numFmtId="2" fontId="4" fillId="0" borderId="0"/>
    <xf numFmtId="14" fontId="4" fillId="0" borderId="0"/>
    <xf numFmtId="0" fontId="1" fillId="0" borderId="0"/>
    <xf numFmtId="0" fontId="2" fillId="0" borderId="0"/>
    <xf numFmtId="0" fontId="4" fillId="0" borderId="1"/>
    <xf numFmtId="3" fontId="4" fillId="0" borderId="0"/>
    <xf numFmtId="5" fontId="4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7" fontId="3" fillId="0" borderId="0" xfId="2" applyFont="1"/>
    <xf numFmtId="7" fontId="4" fillId="0" borderId="0" xfId="2"/>
    <xf numFmtId="0" fontId="3" fillId="0" borderId="0" xfId="1" applyNumberFormat="1" applyFont="1"/>
    <xf numFmtId="0" fontId="4" fillId="0" borderId="0" xfId="1" applyNumberFormat="1"/>
    <xf numFmtId="7" fontId="3" fillId="0" borderId="0" xfId="0" applyNumberFormat="1" applyFont="1"/>
    <xf numFmtId="7" fontId="0" fillId="0" borderId="0" xfId="0" applyNumberFormat="1"/>
    <xf numFmtId="0" fontId="3" fillId="0" borderId="0" xfId="0" applyFont="1" applyAlignment="1">
      <alignment horizontal="center"/>
    </xf>
    <xf numFmtId="0" fontId="6" fillId="0" borderId="0" xfId="10" applyFont="1" applyAlignment="1">
      <alignment horizontal="center"/>
    </xf>
    <xf numFmtId="0" fontId="7" fillId="0" borderId="0" xfId="0" applyFont="1"/>
    <xf numFmtId="0" fontId="8" fillId="0" borderId="0" xfId="0" applyFont="1"/>
  </cellXfs>
  <cellStyles count="11">
    <cellStyle name="Comma" xfId="1" builtinId="3"/>
    <cellStyle name="Comma0" xfId="8"/>
    <cellStyle name="Currency" xfId="2" builtinId="4"/>
    <cellStyle name="Currency0" xfId="9"/>
    <cellStyle name="Date" xfId="4"/>
    <cellStyle name="Fixed" xfId="3"/>
    <cellStyle name="Heading 1" xfId="5" builtinId="16" customBuiltin="1"/>
    <cellStyle name="Heading 2" xfId="6" builtinId="17" customBuiltin="1"/>
    <cellStyle name="Hyperlink" xfId="10" builtinId="8"/>
    <cellStyle name="Normal" xfId="0" builtinId="0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967650527506652E-2"/>
          <c:y val="5.9760956175298807E-2"/>
          <c:w val="0.84153454541573502"/>
          <c:h val="0.884462151394422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4433792"/>
        <c:axId val="56339840"/>
      </c:barChart>
      <c:catAx>
        <c:axId val="44433792"/>
        <c:scaling>
          <c:orientation val="minMax"/>
        </c:scaling>
        <c:delete val="0"/>
        <c:axPos val="b"/>
        <c:minorGridlines>
          <c:spPr>
            <a:ln w="3175">
              <a:solidFill>
                <a:srgbClr val="808080"/>
              </a:solidFill>
              <a:prstDash val="solid"/>
            </a:ln>
          </c:spPr>
        </c:minorGridlines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39840"/>
        <c:crosses val="autoZero"/>
        <c:auto val="1"/>
        <c:lblAlgn val="ctr"/>
        <c:lblOffset val="100"/>
        <c:tickMarkSkip val="1"/>
        <c:noMultiLvlLbl val="0"/>
      </c:catAx>
      <c:valAx>
        <c:axId val="563398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337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9"/>
        </a:gs>
        <a:gs pos="100000">
          <a:srgbClr xmlns:mc="http://schemas.openxmlformats.org/markup-compatibility/2006" xmlns:a14="http://schemas.microsoft.com/office/drawing/2010/main" val="000000" mc:Ignorable="a14" a14:legacySpreadsheetColorIndex="0"/>
        </a:gs>
      </a:gsLst>
      <a:lin ang="0" scaled="1"/>
    </a:gra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paypal.com/us/fundraiser/charity/443809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19051</xdr:colOff>
      <xdr:row>7</xdr:row>
      <xdr:rowOff>9525</xdr:rowOff>
    </xdr:from>
    <xdr:to>
      <xdr:col>6</xdr:col>
      <xdr:colOff>1</xdr:colOff>
      <xdr:row>21</xdr:row>
      <xdr:rowOff>133350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xmlns="" id="{A0BE1082-2031-40EA-85CE-F8BA84437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Picture 2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xmlns="" id="{2C56FAE4-B48A-40A7-B021-FA5CAA14C3E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343400" cy="299085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ypal.com/us/fundraiser/charity/443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topLeftCell="A10" workbookViewId="0">
      <selection activeCell="C27" sqref="C27"/>
    </sheetView>
  </sheetViews>
  <sheetFormatPr defaultColWidth="8.85546875" defaultRowHeight="12.75" x14ac:dyDescent="0.2"/>
  <cols>
    <col min="2" max="2" width="42.42578125" customWidth="1"/>
    <col min="3" max="3" width="10.7109375" bestFit="1" customWidth="1"/>
    <col min="4" max="4" width="10.28515625" customWidth="1"/>
    <col min="6" max="6" width="51.7109375" customWidth="1"/>
    <col min="10" max="10" width="42.42578125" customWidth="1"/>
  </cols>
  <sheetData>
    <row r="1" spans="1:11" x14ac:dyDescent="0.2">
      <c r="A1" s="4" t="s">
        <v>26</v>
      </c>
    </row>
    <row r="2" spans="1:11" x14ac:dyDescent="0.2">
      <c r="A2" s="10" t="s">
        <v>24</v>
      </c>
    </row>
    <row r="3" spans="1:11" x14ac:dyDescent="0.2">
      <c r="A3" s="10" t="s">
        <v>25</v>
      </c>
    </row>
    <row r="4" spans="1:11" x14ac:dyDescent="0.2">
      <c r="A4" s="11" t="s">
        <v>28</v>
      </c>
    </row>
    <row r="6" spans="1:11" x14ac:dyDescent="0.2">
      <c r="A6" s="4" t="s">
        <v>17</v>
      </c>
      <c r="C6" s="6">
        <v>20</v>
      </c>
      <c r="E6" s="1"/>
      <c r="F6" s="8" t="s">
        <v>19</v>
      </c>
      <c r="G6" s="2"/>
      <c r="I6" s="1"/>
      <c r="K6" s="2"/>
    </row>
    <row r="7" spans="1:11" x14ac:dyDescent="0.2">
      <c r="A7" s="5"/>
      <c r="C7" s="7"/>
      <c r="F7" s="8" t="s">
        <v>13</v>
      </c>
      <c r="G7" s="3"/>
      <c r="K7" s="3"/>
    </row>
    <row r="8" spans="1:11" x14ac:dyDescent="0.2">
      <c r="A8" t="s">
        <v>10</v>
      </c>
      <c r="B8" t="s">
        <v>14</v>
      </c>
      <c r="C8" s="7">
        <f>C6*0.075</f>
        <v>1.5</v>
      </c>
      <c r="G8" s="3"/>
      <c r="K8" s="3"/>
    </row>
    <row r="9" spans="1:11" x14ac:dyDescent="0.2">
      <c r="B9" t="s">
        <v>6</v>
      </c>
      <c r="C9" s="7">
        <f>C6*0.04</f>
        <v>0.8</v>
      </c>
      <c r="G9" s="3"/>
      <c r="K9" s="3"/>
    </row>
    <row r="10" spans="1:11" x14ac:dyDescent="0.2">
      <c r="B10" t="s">
        <v>5</v>
      </c>
      <c r="C10" s="7">
        <f>C6*0.055</f>
        <v>1.1000000000000001</v>
      </c>
      <c r="G10" s="3"/>
      <c r="K10" s="3"/>
    </row>
    <row r="11" spans="1:11" x14ac:dyDescent="0.2">
      <c r="B11" t="s">
        <v>20</v>
      </c>
      <c r="C11" s="7">
        <f>C6*0.2</f>
        <v>4</v>
      </c>
      <c r="G11" s="3"/>
      <c r="K11" s="3"/>
    </row>
    <row r="12" spans="1:11" x14ac:dyDescent="0.2">
      <c r="B12" t="s">
        <v>9</v>
      </c>
      <c r="C12" s="7">
        <v>0.48</v>
      </c>
      <c r="G12" s="3"/>
      <c r="K12" s="3"/>
    </row>
    <row r="13" spans="1:11" x14ac:dyDescent="0.2">
      <c r="B13" t="s">
        <v>8</v>
      </c>
      <c r="C13" s="7">
        <v>0.28999999999999998</v>
      </c>
      <c r="G13" s="3"/>
      <c r="K13" s="3"/>
    </row>
    <row r="14" spans="1:11" x14ac:dyDescent="0.2">
      <c r="B14" t="s">
        <v>22</v>
      </c>
      <c r="C14" s="7">
        <v>2.4</v>
      </c>
      <c r="G14" s="3"/>
      <c r="K14" s="3"/>
    </row>
    <row r="15" spans="1:11" x14ac:dyDescent="0.2">
      <c r="B15" t="s">
        <v>23</v>
      </c>
      <c r="C15" s="7">
        <v>0.1</v>
      </c>
      <c r="G15" s="3"/>
      <c r="K15" s="3"/>
    </row>
    <row r="16" spans="1:11" x14ac:dyDescent="0.2">
      <c r="B16" t="s">
        <v>16</v>
      </c>
      <c r="C16" s="7">
        <v>1.48</v>
      </c>
      <c r="G16" s="3"/>
      <c r="K16" s="3"/>
    </row>
    <row r="17" spans="1:11" x14ac:dyDescent="0.2">
      <c r="C17" s="7"/>
      <c r="G17" s="3"/>
      <c r="K17" s="3"/>
    </row>
    <row r="18" spans="1:11" x14ac:dyDescent="0.2">
      <c r="A18" s="4" t="s">
        <v>21</v>
      </c>
      <c r="C18" s="6">
        <f>C6-SUM(C8:C16)</f>
        <v>7.85</v>
      </c>
      <c r="D18" t="s">
        <v>4</v>
      </c>
      <c r="E18" s="1"/>
      <c r="G18" s="2"/>
      <c r="I18" s="1"/>
      <c r="K18" s="2"/>
    </row>
    <row r="19" spans="1:11" x14ac:dyDescent="0.2">
      <c r="A19" t="s">
        <v>7</v>
      </c>
      <c r="C19" s="7">
        <f>PRODUCT(C18) *2080</f>
        <v>16328</v>
      </c>
      <c r="D19" t="s">
        <v>27</v>
      </c>
    </row>
    <row r="23" spans="1:11" ht="30" x14ac:dyDescent="0.4">
      <c r="F23" s="9" t="s">
        <v>12</v>
      </c>
    </row>
    <row r="26" spans="1:11" x14ac:dyDescent="0.2">
      <c r="A26" s="4" t="s">
        <v>17</v>
      </c>
      <c r="C26" s="6">
        <v>31.45</v>
      </c>
      <c r="E26" s="1"/>
      <c r="G26" s="2"/>
    </row>
    <row r="27" spans="1:11" x14ac:dyDescent="0.2">
      <c r="A27" t="s">
        <v>10</v>
      </c>
      <c r="C27" s="7"/>
      <c r="G27" s="3"/>
    </row>
    <row r="28" spans="1:11" x14ac:dyDescent="0.2">
      <c r="B28" t="s">
        <v>14</v>
      </c>
      <c r="C28" s="7">
        <f>C26*0.075</f>
        <v>2.3587499999999997</v>
      </c>
      <c r="G28" s="3"/>
    </row>
    <row r="29" spans="1:11" x14ac:dyDescent="0.2">
      <c r="B29" t="s">
        <v>6</v>
      </c>
      <c r="C29" s="7">
        <f>C26*0.04</f>
        <v>1.258</v>
      </c>
      <c r="G29" s="3"/>
    </row>
    <row r="30" spans="1:11" x14ac:dyDescent="0.2">
      <c r="B30" t="s">
        <v>5</v>
      </c>
      <c r="C30" s="7">
        <f>C26*0.055</f>
        <v>1.7297499999999999</v>
      </c>
      <c r="G30" s="3"/>
    </row>
    <row r="31" spans="1:11" x14ac:dyDescent="0.2">
      <c r="B31" t="s">
        <v>20</v>
      </c>
      <c r="C31" s="7">
        <f>C26*0.2</f>
        <v>6.29</v>
      </c>
      <c r="G31" s="3"/>
    </row>
    <row r="32" spans="1:11" x14ac:dyDescent="0.2">
      <c r="B32" t="s">
        <v>9</v>
      </c>
      <c r="C32" s="7">
        <v>0.48</v>
      </c>
      <c r="G32" s="3"/>
    </row>
    <row r="33" spans="1:7" x14ac:dyDescent="0.2">
      <c r="B33" t="s">
        <v>8</v>
      </c>
      <c r="C33" s="7">
        <v>0.28999999999999998</v>
      </c>
      <c r="G33" s="3"/>
    </row>
    <row r="34" spans="1:7" x14ac:dyDescent="0.2">
      <c r="B34" t="s">
        <v>22</v>
      </c>
      <c r="C34" s="7">
        <v>2.4</v>
      </c>
      <c r="G34" s="3"/>
    </row>
    <row r="35" spans="1:7" x14ac:dyDescent="0.2">
      <c r="B35" t="s">
        <v>23</v>
      </c>
      <c r="C35" s="7">
        <v>0.1</v>
      </c>
      <c r="G35" s="3"/>
    </row>
    <row r="36" spans="1:7" x14ac:dyDescent="0.2">
      <c r="B36" t="s">
        <v>16</v>
      </c>
      <c r="C36" s="7">
        <v>1.48</v>
      </c>
      <c r="G36" s="3"/>
    </row>
    <row r="37" spans="1:7" x14ac:dyDescent="0.2">
      <c r="C37" s="7"/>
      <c r="G37" s="3"/>
    </row>
    <row r="38" spans="1:7" x14ac:dyDescent="0.2">
      <c r="A38" s="4" t="s">
        <v>21</v>
      </c>
      <c r="C38" s="6">
        <f>C26-SUM(C28:C36)</f>
        <v>15.063500000000001</v>
      </c>
      <c r="D38" t="s">
        <v>3</v>
      </c>
      <c r="E38" s="1"/>
      <c r="G38" s="2"/>
    </row>
    <row r="39" spans="1:7" x14ac:dyDescent="0.2">
      <c r="A39" t="s">
        <v>7</v>
      </c>
      <c r="C39" s="7">
        <f>PRODUCT(C38) *2080</f>
        <v>31332.080000000002</v>
      </c>
      <c r="D39" t="s">
        <v>27</v>
      </c>
    </row>
    <row r="40" spans="1:7" x14ac:dyDescent="0.2">
      <c r="A40" s="4"/>
    </row>
    <row r="41" spans="1:7" x14ac:dyDescent="0.2">
      <c r="A41" s="1" t="s">
        <v>17</v>
      </c>
      <c r="C41" s="6">
        <v>42.25</v>
      </c>
    </row>
    <row r="42" spans="1:7" x14ac:dyDescent="0.2">
      <c r="A42" t="s">
        <v>10</v>
      </c>
      <c r="C42" s="7"/>
    </row>
    <row r="43" spans="1:7" x14ac:dyDescent="0.2">
      <c r="B43" t="s">
        <v>14</v>
      </c>
      <c r="C43" s="7">
        <f>C41*0.075</f>
        <v>3.1687499999999997</v>
      </c>
    </row>
    <row r="44" spans="1:7" x14ac:dyDescent="0.2">
      <c r="B44" t="s">
        <v>6</v>
      </c>
      <c r="C44" s="7">
        <f>C41*0.04</f>
        <v>1.69</v>
      </c>
    </row>
    <row r="45" spans="1:7" x14ac:dyDescent="0.2">
      <c r="B45" t="s">
        <v>5</v>
      </c>
      <c r="C45" s="7">
        <f>C41*0.055</f>
        <v>2.32375</v>
      </c>
    </row>
    <row r="46" spans="1:7" x14ac:dyDescent="0.2">
      <c r="B46" t="s">
        <v>20</v>
      </c>
      <c r="C46" s="7">
        <f>C41*0.2</f>
        <v>8.4500000000000011</v>
      </c>
    </row>
    <row r="47" spans="1:7" x14ac:dyDescent="0.2">
      <c r="B47" t="s">
        <v>9</v>
      </c>
      <c r="C47" s="7">
        <v>0.48</v>
      </c>
    </row>
    <row r="48" spans="1:7" x14ac:dyDescent="0.2">
      <c r="B48" t="s">
        <v>8</v>
      </c>
      <c r="C48" s="7">
        <v>0.28999999999999998</v>
      </c>
    </row>
    <row r="49" spans="1:4" x14ac:dyDescent="0.2">
      <c r="B49" t="s">
        <v>22</v>
      </c>
      <c r="C49" s="7">
        <v>2.4</v>
      </c>
    </row>
    <row r="50" spans="1:4" x14ac:dyDescent="0.2">
      <c r="B50" t="s">
        <v>23</v>
      </c>
      <c r="C50" s="7">
        <v>0.1</v>
      </c>
    </row>
    <row r="51" spans="1:4" x14ac:dyDescent="0.2">
      <c r="B51" t="s">
        <v>16</v>
      </c>
      <c r="C51" s="7">
        <v>1.48</v>
      </c>
    </row>
    <row r="52" spans="1:4" x14ac:dyDescent="0.2">
      <c r="C52" s="7"/>
    </row>
    <row r="53" spans="1:4" x14ac:dyDescent="0.2">
      <c r="A53" s="4" t="s">
        <v>21</v>
      </c>
      <c r="C53" s="6">
        <f>C41-SUM(C43:C51)</f>
        <v>21.8675</v>
      </c>
      <c r="D53" t="s">
        <v>1</v>
      </c>
    </row>
    <row r="54" spans="1:4" x14ac:dyDescent="0.2">
      <c r="A54" t="s">
        <v>7</v>
      </c>
      <c r="C54" s="7">
        <f>PRODUCT(C53) *2080</f>
        <v>45484.4</v>
      </c>
      <c r="D54" t="s">
        <v>27</v>
      </c>
    </row>
    <row r="56" spans="1:4" x14ac:dyDescent="0.2">
      <c r="A56" s="4" t="s">
        <v>17</v>
      </c>
      <c r="C56" s="6">
        <v>39.25</v>
      </c>
    </row>
    <row r="57" spans="1:4" x14ac:dyDescent="0.2">
      <c r="A57" t="s">
        <v>10</v>
      </c>
      <c r="C57" s="7"/>
    </row>
    <row r="58" spans="1:4" x14ac:dyDescent="0.2">
      <c r="B58" t="s">
        <v>14</v>
      </c>
      <c r="C58" s="7">
        <f>C56*0.075</f>
        <v>2.9437500000000001</v>
      </c>
    </row>
    <row r="59" spans="1:4" x14ac:dyDescent="0.2">
      <c r="B59" t="s">
        <v>6</v>
      </c>
      <c r="C59" s="7">
        <f>C56*0.04</f>
        <v>1.57</v>
      </c>
    </row>
    <row r="60" spans="1:4" x14ac:dyDescent="0.2">
      <c r="B60" t="s">
        <v>5</v>
      </c>
      <c r="C60" s="7">
        <f>C56*0.055</f>
        <v>2.1587499999999999</v>
      </c>
    </row>
    <row r="61" spans="1:4" x14ac:dyDescent="0.2">
      <c r="B61" t="s">
        <v>20</v>
      </c>
      <c r="C61" s="7">
        <f>C56*0.2</f>
        <v>7.8500000000000005</v>
      </c>
    </row>
    <row r="62" spans="1:4" x14ac:dyDescent="0.2">
      <c r="B62" t="s">
        <v>9</v>
      </c>
      <c r="C62" s="7">
        <v>0.48</v>
      </c>
    </row>
    <row r="63" spans="1:4" x14ac:dyDescent="0.2">
      <c r="B63" t="s">
        <v>8</v>
      </c>
      <c r="C63" s="7">
        <v>0.28999999999999998</v>
      </c>
    </row>
    <row r="64" spans="1:4" x14ac:dyDescent="0.2">
      <c r="B64" t="s">
        <v>22</v>
      </c>
      <c r="C64" s="7">
        <v>2.4</v>
      </c>
    </row>
    <row r="65" spans="1:4" x14ac:dyDescent="0.2">
      <c r="B65" t="s">
        <v>23</v>
      </c>
      <c r="C65" s="7">
        <v>0.1</v>
      </c>
    </row>
    <row r="66" spans="1:4" x14ac:dyDescent="0.2">
      <c r="B66" t="s">
        <v>16</v>
      </c>
      <c r="C66" s="7">
        <v>1.48</v>
      </c>
    </row>
    <row r="67" spans="1:4" x14ac:dyDescent="0.2">
      <c r="C67" s="7"/>
    </row>
    <row r="68" spans="1:4" x14ac:dyDescent="0.2">
      <c r="A68" s="4" t="s">
        <v>21</v>
      </c>
      <c r="C68" s="6">
        <f>C56-SUM(C58:C66)</f>
        <v>19.977499999999999</v>
      </c>
      <c r="D68" t="s">
        <v>0</v>
      </c>
    </row>
    <row r="69" spans="1:4" x14ac:dyDescent="0.2">
      <c r="A69" t="s">
        <v>7</v>
      </c>
      <c r="C69" s="7">
        <f>PRODUCT(C68) *2080</f>
        <v>41553.199999999997</v>
      </c>
      <c r="D69" t="s">
        <v>27</v>
      </c>
    </row>
    <row r="71" spans="1:4" x14ac:dyDescent="0.2">
      <c r="A71" s="4" t="s">
        <v>17</v>
      </c>
      <c r="C71" s="6">
        <v>73</v>
      </c>
    </row>
    <row r="72" spans="1:4" x14ac:dyDescent="0.2">
      <c r="A72" t="s">
        <v>10</v>
      </c>
      <c r="C72" s="7"/>
    </row>
    <row r="73" spans="1:4" x14ac:dyDescent="0.2">
      <c r="B73" t="s">
        <v>14</v>
      </c>
      <c r="C73" s="7">
        <f>C71*0.075</f>
        <v>5.4749999999999996</v>
      </c>
    </row>
    <row r="74" spans="1:4" x14ac:dyDescent="0.2">
      <c r="B74" t="s">
        <v>6</v>
      </c>
      <c r="C74" s="7">
        <f>C71*0.04</f>
        <v>2.92</v>
      </c>
    </row>
    <row r="75" spans="1:4" x14ac:dyDescent="0.2">
      <c r="B75" t="s">
        <v>5</v>
      </c>
      <c r="C75" s="7">
        <f>C71*0.055</f>
        <v>4.0149999999999997</v>
      </c>
    </row>
    <row r="76" spans="1:4" x14ac:dyDescent="0.2">
      <c r="B76" t="s">
        <v>20</v>
      </c>
      <c r="C76" s="7">
        <f>C71*0.2</f>
        <v>14.600000000000001</v>
      </c>
    </row>
    <row r="77" spans="1:4" x14ac:dyDescent="0.2">
      <c r="B77" t="s">
        <v>9</v>
      </c>
      <c r="C77" s="7">
        <v>0.48</v>
      </c>
    </row>
    <row r="78" spans="1:4" x14ac:dyDescent="0.2">
      <c r="B78" t="s">
        <v>8</v>
      </c>
      <c r="C78" s="7">
        <v>0.28999999999999998</v>
      </c>
    </row>
    <row r="79" spans="1:4" x14ac:dyDescent="0.2">
      <c r="B79" t="s">
        <v>22</v>
      </c>
      <c r="C79" s="7">
        <v>2.4</v>
      </c>
    </row>
    <row r="80" spans="1:4" x14ac:dyDescent="0.2">
      <c r="B80" t="s">
        <v>23</v>
      </c>
      <c r="C80" s="7">
        <v>0.1</v>
      </c>
    </row>
    <row r="81" spans="1:4" x14ac:dyDescent="0.2">
      <c r="B81" t="s">
        <v>16</v>
      </c>
      <c r="C81" s="7">
        <v>1.48</v>
      </c>
    </row>
    <row r="82" spans="1:4" x14ac:dyDescent="0.2">
      <c r="C82" s="7"/>
    </row>
    <row r="83" spans="1:4" x14ac:dyDescent="0.2">
      <c r="A83" s="4" t="s">
        <v>21</v>
      </c>
      <c r="C83" s="6">
        <f>C71-SUM(C73:C81)</f>
        <v>41.239999999999995</v>
      </c>
      <c r="D83" t="s">
        <v>2</v>
      </c>
    </row>
    <row r="84" spans="1:4" x14ac:dyDescent="0.2">
      <c r="A84" t="s">
        <v>7</v>
      </c>
      <c r="C84" s="7">
        <f>PRODUCT(C83) *2080</f>
        <v>85779.199999999983</v>
      </c>
      <c r="D84" t="s">
        <v>27</v>
      </c>
    </row>
    <row r="85" spans="1:4" x14ac:dyDescent="0.2">
      <c r="C85" s="7"/>
    </row>
    <row r="86" spans="1:4" x14ac:dyDescent="0.2">
      <c r="A86" t="s">
        <v>11</v>
      </c>
    </row>
    <row r="88" spans="1:4" x14ac:dyDescent="0.2">
      <c r="A88" t="s">
        <v>15</v>
      </c>
    </row>
    <row r="89" spans="1:4" x14ac:dyDescent="0.2">
      <c r="A89" t="s">
        <v>18</v>
      </c>
    </row>
  </sheetData>
  <hyperlinks>
    <hyperlink ref="F23" r:id="rId1"/>
  </hyperlinks>
  <pageMargins left="0.75" right="0.75" top="1" bottom="1" header="0.5" footer="0.5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Equity and Fairness Calcula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High Road</cp:lastModifiedBy>
  <dcterms:created xsi:type="dcterms:W3CDTF">2022-04-29T17:33:41Z</dcterms:created>
  <dcterms:modified xsi:type="dcterms:W3CDTF">2023-01-06T18:46:39Z</dcterms:modified>
</cp:coreProperties>
</file>